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980D" lockStructure="1"/>
  <bookViews>
    <workbookView xWindow="600" yWindow="60" windowWidth="17715" windowHeight="69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O10" i="1" l="1"/>
  <c r="M12" i="1" s="1"/>
  <c r="F15" i="1" s="1"/>
  <c r="F14" i="1"/>
  <c r="M9" i="1"/>
  <c r="Q9" i="1" l="1"/>
  <c r="F13" i="1" s="1"/>
  <c r="P10" i="1"/>
  <c r="Q22" i="1" s="1"/>
  <c r="S22" i="1" s="1"/>
  <c r="P12" i="1"/>
  <c r="M17" i="1" l="1"/>
  <c r="F17" i="1" s="1"/>
  <c r="E19" i="1" s="1"/>
</calcChain>
</file>

<file path=xl/sharedStrings.xml><?xml version="1.0" encoding="utf-8"?>
<sst xmlns="http://schemas.openxmlformats.org/spreadsheetml/2006/main" count="32" uniqueCount="27">
  <si>
    <t>Nombre d'enfants accueillis sur l'année</t>
  </si>
  <si>
    <t>Estimation du bonus EAJE en crèche</t>
  </si>
  <si>
    <t>€</t>
  </si>
  <si>
    <t>%</t>
  </si>
  <si>
    <t xml:space="preserve">coût de revient annuel : </t>
  </si>
  <si>
    <t>pourcentage d'enfant handicapés  :</t>
  </si>
  <si>
    <t>taux financement</t>
  </si>
  <si>
    <t>Si taux enf handi &lt; 5%  il est de 15%</t>
  </si>
  <si>
    <t>Si taux enf handi &gt;7,5 %  il est de 45%</t>
  </si>
  <si>
    <t>Si taux enf handi 5%&lt; &gt; 7,55%  il est de 30%</t>
  </si>
  <si>
    <t>Bonus théorique par place</t>
  </si>
  <si>
    <t>Bonus théorique par place :</t>
  </si>
  <si>
    <t xml:space="preserve">  places</t>
  </si>
  <si>
    <t xml:space="preserve">  enfants</t>
  </si>
  <si>
    <t>Nombre de places de l'agrément Pmi au 31/12/N</t>
  </si>
  <si>
    <t>Plafond de coût par place et par an pour calcul cout de revient annuel</t>
  </si>
  <si>
    <t xml:space="preserve">Si taux enf handi &lt; 5%  il est de </t>
  </si>
  <si>
    <t xml:space="preserve">Si taux enf handi 5%&lt; &gt; 7,55%  il est de </t>
  </si>
  <si>
    <t xml:space="preserve">Si taux enf handi &gt;7,5 %  il est de </t>
  </si>
  <si>
    <t>donc plafonné</t>
  </si>
  <si>
    <t>BONUS HANDICAP ANNUEL</t>
  </si>
  <si>
    <t>Coût de revient annuel par place (plafonné) :</t>
  </si>
  <si>
    <t>Dépenses annuelles de la crèche :</t>
  </si>
  <si>
    <t>Taux de financement "inclusion handicap" retenu :</t>
  </si>
  <si>
    <t>Nombre d'enfants en situation de handicap* accueillis sur l'année</t>
  </si>
  <si>
    <t>Pourcentage d'enfants en situation de handicap  :</t>
  </si>
  <si>
    <r>
      <t>*</t>
    </r>
    <r>
      <rPr>
        <b/>
        <i/>
        <sz val="11"/>
        <color theme="1"/>
        <rFont val="Calibri"/>
        <family val="2"/>
        <scheme val="minor"/>
      </rPr>
      <t>Seuls les enfants dans ces situations rentrent dans le calcul du bonus Handicap :</t>
    </r>
    <r>
      <rPr>
        <i/>
        <sz val="11"/>
        <color theme="1"/>
        <rFont val="Calibri"/>
        <family val="2"/>
        <scheme val="minor"/>
      </rPr>
      <t xml:space="preserve">
- Enfant bénéficiaire de l'AEEH
- Enfant inscrit dans un parcours bilan/intervention précoce après orientation par une PCO
- Enfant pris en charge régulièrement par un Camsp
- Enfant orienté par la MDPH vers prise en charge SESSAD ou SAFEP
- Enfant qui nécessite, sur diagnostic d'un centre hospitalier ou médecin Pmi, une prise en charge globale thérapeuthique, éducative ou rééducative compte-tenu d'un développement inhabituel des acquisitions ou du diagnostic d'une pathologie ou d'une atteinte sensitive ou motrice grave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</si>
</sst>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781"/>
        <bgColor indexed="64"/>
      </patternFill>
    </fill>
    <fill>
      <patternFill patternType="solid">
        <fgColor rgb="FFFFF1B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0" borderId="0" xfId="0" applyFont="1"/>
    <xf numFmtId="0" fontId="1" fillId="0" borderId="0" xfId="0" applyFont="1"/>
    <xf numFmtId="0" fontId="0" fillId="0" borderId="0" xfId="0" applyFont="1"/>
    <xf numFmtId="1" fontId="0" fillId="0" borderId="0" xfId="0" applyNumberFormat="1"/>
    <xf numFmtId="1" fontId="0" fillId="2" borderId="0" xfId="0" applyNumberFormat="1" applyFill="1"/>
    <xf numFmtId="0" fontId="4" fillId="0" borderId="0" xfId="0" applyFont="1"/>
    <xf numFmtId="0" fontId="6" fillId="0" borderId="0" xfId="0" applyFont="1"/>
    <xf numFmtId="0" fontId="0" fillId="3" borderId="0" xfId="0" applyFill="1" applyProtection="1">
      <protection locked="0"/>
    </xf>
    <xf numFmtId="164" fontId="0" fillId="2" borderId="0" xfId="0" applyNumberFormat="1" applyFill="1"/>
    <xf numFmtId="2" fontId="0" fillId="0" borderId="0" xfId="0" applyNumberFormat="1"/>
    <xf numFmtId="2" fontId="0" fillId="0" borderId="0" xfId="0" applyNumberFormat="1" applyFill="1"/>
    <xf numFmtId="164" fontId="6" fillId="2" borderId="0" xfId="0" applyNumberFormat="1" applyFont="1" applyFill="1"/>
    <xf numFmtId="0" fontId="2" fillId="4" borderId="0" xfId="0" applyFont="1" applyFill="1" applyAlignment="1">
      <alignment horizontal="center"/>
    </xf>
    <xf numFmtId="0" fontId="3" fillId="5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1B3"/>
      <color rgb="FFFFE38B"/>
      <color rgb="FFFFFCEF"/>
      <color rgb="FFFFEFAB"/>
      <color rgb="FFFFE7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0</xdr:col>
      <xdr:colOff>732924</xdr:colOff>
      <xdr:row>4</xdr:row>
      <xdr:rowOff>66675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0"/>
          <a:ext cx="599574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4"/>
  <sheetViews>
    <sheetView showGridLines="0" tabSelected="1" workbookViewId="0">
      <selection activeCell="G15" sqref="G15"/>
    </sheetView>
  </sheetViews>
  <sheetFormatPr baseColWidth="10" defaultRowHeight="15" x14ac:dyDescent="0.25"/>
  <cols>
    <col min="5" max="5" width="18" customWidth="1"/>
    <col min="8" max="8" width="5.85546875" customWidth="1"/>
    <col min="10" max="10" width="8.85546875" customWidth="1"/>
    <col min="11" max="11" width="17.28515625" hidden="1" customWidth="1"/>
    <col min="12" max="12" width="10.140625" hidden="1" customWidth="1"/>
    <col min="13" max="13" width="20.85546875" hidden="1" customWidth="1"/>
    <col min="14" max="14" width="3.140625" customWidth="1"/>
    <col min="15" max="15" width="4.42578125" hidden="1" customWidth="1"/>
    <col min="16" max="16" width="11.28515625" hidden="1" customWidth="1"/>
    <col min="17" max="17" width="10.140625" hidden="1" customWidth="1"/>
    <col min="18" max="18" width="4.140625" customWidth="1"/>
    <col min="19" max="19" width="9.140625" hidden="1" customWidth="1"/>
  </cols>
  <sheetData>
    <row r="2" spans="2:17" ht="26.25" x14ac:dyDescent="0.4">
      <c r="C2" s="14" t="s">
        <v>1</v>
      </c>
      <c r="D2" s="14"/>
      <c r="E2" s="14"/>
      <c r="F2" s="14"/>
      <c r="G2" s="14"/>
      <c r="H2" s="14"/>
      <c r="I2" s="14"/>
    </row>
    <row r="6" spans="2:17" x14ac:dyDescent="0.25">
      <c r="B6" s="3" t="s">
        <v>14</v>
      </c>
      <c r="H6" s="9"/>
      <c r="I6" t="s">
        <v>12</v>
      </c>
    </row>
    <row r="7" spans="2:17" x14ac:dyDescent="0.25">
      <c r="B7" s="3" t="s">
        <v>0</v>
      </c>
      <c r="H7" s="9"/>
      <c r="I7" t="s">
        <v>13</v>
      </c>
    </row>
    <row r="8" spans="2:17" x14ac:dyDescent="0.25">
      <c r="B8" s="3" t="s">
        <v>24</v>
      </c>
      <c r="H8" s="9"/>
      <c r="I8" t="s">
        <v>13</v>
      </c>
    </row>
    <row r="9" spans="2:17" x14ac:dyDescent="0.25">
      <c r="K9" t="s">
        <v>4</v>
      </c>
      <c r="M9" s="11" t="e">
        <f>F10/H6</f>
        <v>#DIV/0!</v>
      </c>
      <c r="O9" t="s">
        <v>19</v>
      </c>
      <c r="Q9" t="e">
        <f>IF(M12=15,S21,IF(M12=30,S22,IF(M12=45,S23)))</f>
        <v>#DIV/0!</v>
      </c>
    </row>
    <row r="10" spans="2:17" x14ac:dyDescent="0.25">
      <c r="B10" s="3" t="s">
        <v>22</v>
      </c>
      <c r="F10" s="9"/>
      <c r="G10" t="s">
        <v>2</v>
      </c>
      <c r="K10" t="s">
        <v>5</v>
      </c>
      <c r="O10" s="12" t="e">
        <f>100*H8/H7</f>
        <v>#DIV/0!</v>
      </c>
      <c r="P10" s="11" t="e">
        <f>O10/100</f>
        <v>#DIV/0!</v>
      </c>
    </row>
    <row r="12" spans="2:17" x14ac:dyDescent="0.25">
      <c r="K12" t="s">
        <v>6</v>
      </c>
      <c r="M12" t="e">
        <f>IF(O10&lt;5,15,IF(O10&lt;7.5,30,IF(O10&gt;7.5,45)))</f>
        <v>#DIV/0!</v>
      </c>
      <c r="P12" t="e">
        <f>M12/100</f>
        <v>#DIV/0!</v>
      </c>
    </row>
    <row r="13" spans="2:17" x14ac:dyDescent="0.25">
      <c r="B13" s="3" t="s">
        <v>21</v>
      </c>
      <c r="F13" s="6" t="e">
        <f>Q9</f>
        <v>#DIV/0!</v>
      </c>
      <c r="G13" t="s">
        <v>2</v>
      </c>
      <c r="K13" s="2" t="s">
        <v>7</v>
      </c>
    </row>
    <row r="14" spans="2:17" x14ac:dyDescent="0.25">
      <c r="B14" s="3" t="s">
        <v>25</v>
      </c>
      <c r="F14" s="10" t="e">
        <f>100*H8/H7</f>
        <v>#DIV/0!</v>
      </c>
      <c r="G14" t="s">
        <v>3</v>
      </c>
      <c r="K14" s="2" t="s">
        <v>9</v>
      </c>
    </row>
    <row r="15" spans="2:17" x14ac:dyDescent="0.25">
      <c r="B15" s="3" t="s">
        <v>23</v>
      </c>
      <c r="F15" s="1" t="e">
        <f>M12</f>
        <v>#DIV/0!</v>
      </c>
      <c r="G15" t="s">
        <v>3</v>
      </c>
      <c r="K15" s="2" t="s">
        <v>8</v>
      </c>
    </row>
    <row r="17" spans="2:19" x14ac:dyDescent="0.25">
      <c r="B17" s="3" t="s">
        <v>11</v>
      </c>
      <c r="F17" s="6" t="e">
        <f>IF(M17&lt;1300,M17,1300)</f>
        <v>#DIV/0!</v>
      </c>
      <c r="G17" t="s">
        <v>2</v>
      </c>
      <c r="K17" s="4" t="s">
        <v>10</v>
      </c>
      <c r="M17" s="5" t="e">
        <f>P10*P12*F13</f>
        <v>#DIV/0!</v>
      </c>
    </row>
    <row r="19" spans="2:19" ht="21" x14ac:dyDescent="0.35">
      <c r="B19" s="7" t="s">
        <v>20</v>
      </c>
      <c r="E19" s="13" t="e">
        <f>H6*F17</f>
        <v>#DIV/0!</v>
      </c>
      <c r="F19" s="8" t="s">
        <v>2</v>
      </c>
    </row>
    <row r="20" spans="2:19" x14ac:dyDescent="0.25">
      <c r="M20" t="s">
        <v>15</v>
      </c>
    </row>
    <row r="21" spans="2:19" x14ac:dyDescent="0.25">
      <c r="M21" s="2" t="s">
        <v>16</v>
      </c>
      <c r="Q21">
        <v>16000</v>
      </c>
      <c r="S21">
        <v>16000</v>
      </c>
    </row>
    <row r="22" spans="2:19" x14ac:dyDescent="0.25">
      <c r="M22" s="2" t="s">
        <v>17</v>
      </c>
      <c r="Q22" s="5" t="e">
        <f>8000+(P10*160000)</f>
        <v>#DIV/0!</v>
      </c>
      <c r="S22" t="e">
        <f>IF(Q22&lt;20000,Q22,20000)</f>
        <v>#DIV/0!</v>
      </c>
    </row>
    <row r="23" spans="2:19" ht="15" customHeight="1" x14ac:dyDescent="0.25">
      <c r="B23" s="15" t="s">
        <v>26</v>
      </c>
      <c r="C23" s="15"/>
      <c r="D23" s="15"/>
      <c r="E23" s="15"/>
      <c r="F23" s="15"/>
      <c r="G23" s="15"/>
      <c r="H23" s="15"/>
      <c r="I23" s="15"/>
      <c r="M23" s="2" t="s">
        <v>18</v>
      </c>
      <c r="Q23">
        <v>20000</v>
      </c>
      <c r="S23">
        <v>20000</v>
      </c>
    </row>
    <row r="24" spans="2:19" ht="110.25" customHeight="1" x14ac:dyDescent="0.25">
      <c r="B24" s="15"/>
      <c r="C24" s="15"/>
      <c r="D24" s="15"/>
      <c r="E24" s="15"/>
      <c r="F24" s="15"/>
      <c r="G24" s="15"/>
      <c r="H24" s="15"/>
      <c r="I24" s="15"/>
    </row>
  </sheetData>
  <sheetProtection password="980D" sheet="1" objects="1" scenarios="1"/>
  <mergeCells count="2">
    <mergeCell ref="C2:I2"/>
    <mergeCell ref="B23:I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BUSCAIL 831</dc:creator>
  <cp:lastModifiedBy>Lina BUSCAIL 831</cp:lastModifiedBy>
  <dcterms:created xsi:type="dcterms:W3CDTF">2022-01-24T14:00:51Z</dcterms:created>
  <dcterms:modified xsi:type="dcterms:W3CDTF">2022-05-25T15:22:27Z</dcterms:modified>
</cp:coreProperties>
</file>